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262a735c0ee103/Dokumenter/Naturforvaltning Vår 2026/SON/Årsmøte/"/>
    </mc:Choice>
  </mc:AlternateContent>
  <xr:revisionPtr revIDLastSave="0" documentId="8_{07A59D6D-9F7D-4AAC-B668-DBDC63063504}" xr6:coauthVersionLast="47" xr6:coauthVersionMax="47" xr10:uidLastSave="{00000000-0000-0000-0000-000000000000}"/>
  <bookViews>
    <workbookView xWindow="-108" yWindow="-108" windowWidth="23256" windowHeight="12456" xr2:uid="{A95DD1DD-1378-4FCD-99E0-9069498955ED}"/>
  </bookViews>
  <sheets>
    <sheet name="Ark1" sheetId="1" r:id="rId1"/>
  </sheets>
  <definedNames>
    <definedName name="_xlnm.Print_Area" localSheetId="0">'Ark1'!$A$1:$G$51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D10" i="1" l="1"/>
  <c r="B20" i="1"/>
  <c r="B18" i="1"/>
  <c r="B17" i="1"/>
  <c r="B14" i="1"/>
  <c r="B13" i="1"/>
  <c r="B12" i="1"/>
  <c r="B21" i="1" l="1"/>
  <c r="B44" i="1"/>
  <c r="B37" i="1"/>
  <c r="B26" i="1"/>
  <c r="B10" i="1"/>
  <c r="B15" i="1" l="1"/>
  <c r="B46" i="1" s="1"/>
  <c r="B48" i="1" l="1"/>
  <c r="B50" i="1" s="1"/>
</calcChain>
</file>

<file path=xl/sharedStrings.xml><?xml version="1.0" encoding="utf-8"?>
<sst xmlns="http://schemas.openxmlformats.org/spreadsheetml/2006/main" count="78" uniqueCount="61">
  <si>
    <t xml:space="preserve">Inntekter </t>
  </si>
  <si>
    <t>Notat</t>
  </si>
  <si>
    <t>Grunnstøtte fra Studentinord</t>
  </si>
  <si>
    <t>Grunnstøtte fra Nord universitet</t>
  </si>
  <si>
    <t>Sum inntekter</t>
  </si>
  <si>
    <t>Aktivitetsstøtte</t>
  </si>
  <si>
    <t>Region Bodø</t>
  </si>
  <si>
    <t>Region Helgeland</t>
  </si>
  <si>
    <t>Region Trøndelag</t>
  </si>
  <si>
    <t>Sum aktivitetsstøtte</t>
  </si>
  <si>
    <t xml:space="preserve">Lønnskostnader </t>
  </si>
  <si>
    <t>Lønnede verv SON</t>
  </si>
  <si>
    <t>Lønnstøtte Bodø</t>
  </si>
  <si>
    <t>Lønnstøtte Helgeland</t>
  </si>
  <si>
    <t>Lønnstøtte Trøndelag</t>
  </si>
  <si>
    <t>Sum lønnskostnader</t>
  </si>
  <si>
    <t>Støtte fadderperioden</t>
  </si>
  <si>
    <t>Sum fadderperioden</t>
  </si>
  <si>
    <t xml:space="preserve">Driftskostnader </t>
  </si>
  <si>
    <t>Årsmøte</t>
  </si>
  <si>
    <r>
      <t xml:space="preserve">Sentralstyremøter </t>
    </r>
    <r>
      <rPr>
        <sz val="12"/>
        <color theme="1"/>
        <rFont val="Calibri (Brødtekst)"/>
      </rPr>
      <t>og sentralstyre</t>
    </r>
  </si>
  <si>
    <t>Administrasjon</t>
  </si>
  <si>
    <t>Reisekostnader</t>
  </si>
  <si>
    <t>Økonomi og revisjon</t>
  </si>
  <si>
    <t>Organisasjonsutvikling</t>
  </si>
  <si>
    <t>Rekruttering &amp; studentrepresentanter</t>
  </si>
  <si>
    <t>Overlappsperiode (inkl avspark)</t>
  </si>
  <si>
    <t>Avsetninger</t>
  </si>
  <si>
    <t xml:space="preserve">Sum driftskostnader </t>
  </si>
  <si>
    <t>Særskilte arrangementer</t>
  </si>
  <si>
    <t>Nordcup</t>
  </si>
  <si>
    <t>UKA</t>
  </si>
  <si>
    <t>Av dette inngår 100 000kr øremerket fra universitetet</t>
  </si>
  <si>
    <t>Av dette inngår 175 000kr øremerket fra universitetet</t>
  </si>
  <si>
    <t>Av dette inngår 75 000kr øremerket fra universitetet</t>
  </si>
  <si>
    <t>Av dette inngår 40 0000kr øremerket fra universitetet</t>
  </si>
  <si>
    <t>Sum særskilte arrangementer</t>
  </si>
  <si>
    <t xml:space="preserve">Totale kostnader </t>
  </si>
  <si>
    <t xml:space="preserve">Budsjettert resultat: </t>
  </si>
  <si>
    <t>280000 øyremerka til Helgeland</t>
  </si>
  <si>
    <t>100 000kr øremerket fra Nord</t>
  </si>
  <si>
    <t>Studiestart og fadderperioden i Bodø</t>
  </si>
  <si>
    <t>Studiestart og fadderperioden på Helgeland</t>
  </si>
  <si>
    <t>Studiestart og fadderperioden i Trøndelag</t>
  </si>
  <si>
    <t>50% stilling, lønnstrinn 32 (frå øyremerka Helgelandsmidler)</t>
  </si>
  <si>
    <t>Tilbakebetalte midler</t>
  </si>
  <si>
    <t>100% stilling, lønnstrinn 32 og 50% stilling lønnstrinn 32</t>
  </si>
  <si>
    <t xml:space="preserve">Tilbakebetalte midler </t>
  </si>
  <si>
    <t xml:space="preserve">Engangssum </t>
  </si>
  <si>
    <t xml:space="preserve">Budsjett resultat med tilbakebetalte midler: </t>
  </si>
  <si>
    <t>100% stilling, lønnstrinn 32 og 20% stilling lønstrinn 32</t>
  </si>
  <si>
    <t>Sum aukning kostnader:</t>
  </si>
  <si>
    <t>(Flyttet til botnen)</t>
  </si>
  <si>
    <t>170 kr per student (Aukning på 8kr per student) (4840 studentar)</t>
  </si>
  <si>
    <t>250 kr per student (56167kr frå Helgelandsmidler) (Aukning på 7kr per student) (600 studentar)</t>
  </si>
  <si>
    <t xml:space="preserve">170 kr per student (Aukning på 13kr per student) (4205 studentar) </t>
  </si>
  <si>
    <t>0 kr</t>
  </si>
  <si>
    <t>Budsjett SON 2026/2027</t>
  </si>
  <si>
    <t>Endringar frå i fjor</t>
  </si>
  <si>
    <t xml:space="preserve">0kr </t>
  </si>
  <si>
    <t xml:space="preserve">Må økes minimum 7700kr etter økonomireglementet (tilsvarer 95 200kr). 100 000kr er ca 2,1%.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</si>
</sst>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kr&quot;\ #,##0.00;[Red]\-&quot;kr&quot;\ #,##0.00"/>
    <numFmt numFmtId="41" formatCode="_-* #,##0_-;\-* #,##0_-;_-* &quot;-&quot;_-;_-@_-"/>
    <numFmt numFmtId="44" formatCode="_-&quot;kr&quot;\ * #,##0.00_-;\-&quot;kr&quot;\ * #,##0.00_-;_-&quot;kr&quot;\ * &quot;-&quot;??_-;_-@_-"/>
    <numFmt numFmtId="164" formatCode="&quot;kr&quot;\ #,##0"/>
  </numFmts>
  <fonts count="13">
    <font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rgb="FFFF0000"/>
      <name val="Segoe Ui"/>
      <family val="2"/>
    </font>
    <font>
      <b/>
      <sz val="26"/>
      <color rgb="FFFDD725"/>
      <name val="Aptos Narrow"/>
      <family val="2"/>
      <scheme val="minor"/>
    </font>
    <font>
      <b/>
      <sz val="12"/>
      <color rgb="FFFDD725"/>
      <name val="Aptos Narrow"/>
      <family val="2"/>
      <scheme val="minor"/>
    </font>
    <font>
      <sz val="12"/>
      <color rgb="FFFDD725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 (Brødtekst)"/>
    </font>
    <font>
      <sz val="12"/>
      <name val="Aptos Narrow"/>
      <family val="2"/>
      <scheme val="minor"/>
    </font>
    <font>
      <sz val="8"/>
      <name val="Segoe Ui"/>
      <family val="2"/>
    </font>
    <font>
      <b/>
      <sz val="10"/>
      <color rgb="FFFDD725"/>
      <name val="Segoe Ui"/>
      <family val="2"/>
    </font>
    <font>
      <sz val="10"/>
      <color rgb="FFFDD725"/>
      <name val="Segoe Ui"/>
      <family val="2"/>
    </font>
    <font>
      <sz val="10"/>
      <color rgb="FF00B05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15608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2" borderId="9" xfId="0" applyFont="1" applyFill="1" applyBorder="1"/>
    <xf numFmtId="44" fontId="5" fillId="2" borderId="9" xfId="1" applyFont="1" applyFill="1" applyBorder="1"/>
    <xf numFmtId="0" fontId="5" fillId="2" borderId="9" xfId="0" applyFont="1" applyFill="1" applyBorder="1"/>
    <xf numFmtId="0" fontId="0" fillId="0" borderId="9" xfId="0" applyBorder="1"/>
    <xf numFmtId="44" fontId="0" fillId="0" borderId="9" xfId="1" applyFont="1" applyBorder="1"/>
    <xf numFmtId="41" fontId="6" fillId="0" borderId="9" xfId="0" applyNumberFormat="1" applyFont="1" applyBorder="1"/>
    <xf numFmtId="41" fontId="0" fillId="0" borderId="9" xfId="0" applyNumberFormat="1" applyBorder="1"/>
    <xf numFmtId="41" fontId="5" fillId="2" borderId="9" xfId="0" applyNumberFormat="1" applyFont="1" applyFill="1" applyBorder="1"/>
    <xf numFmtId="0" fontId="2" fillId="0" borderId="0" xfId="0" applyFont="1"/>
    <xf numFmtId="3" fontId="2" fillId="0" borderId="9" xfId="0" applyNumberFormat="1" applyFont="1" applyBorder="1"/>
    <xf numFmtId="0" fontId="2" fillId="0" borderId="9" xfId="0" applyFont="1" applyBorder="1"/>
    <xf numFmtId="41" fontId="2" fillId="0" borderId="9" xfId="0" applyNumberFormat="1" applyFont="1" applyBorder="1"/>
    <xf numFmtId="3" fontId="8" fillId="0" borderId="9" xfId="0" applyNumberFormat="1" applyFont="1" applyBorder="1"/>
    <xf numFmtId="44" fontId="0" fillId="0" borderId="0" xfId="0" applyNumberFormat="1"/>
    <xf numFmtId="164" fontId="2" fillId="0" borderId="9" xfId="0" applyNumberFormat="1" applyFont="1" applyBorder="1"/>
    <xf numFmtId="164" fontId="2" fillId="0" borderId="9" xfId="1" applyNumberFormat="1" applyFont="1" applyBorder="1"/>
    <xf numFmtId="8" fontId="0" fillId="0" borderId="9" xfId="1" applyNumberFormat="1" applyFont="1" applyBorder="1"/>
    <xf numFmtId="0" fontId="0" fillId="3" borderId="0" xfId="0" applyFill="1"/>
    <xf numFmtId="44" fontId="5" fillId="3" borderId="9" xfId="1" applyFont="1" applyFill="1" applyBorder="1"/>
    <xf numFmtId="0" fontId="0" fillId="3" borderId="9" xfId="0" applyFill="1" applyBorder="1"/>
    <xf numFmtId="3" fontId="0" fillId="3" borderId="9" xfId="0" applyNumberFormat="1" applyFill="1" applyBorder="1"/>
    <xf numFmtId="44" fontId="4" fillId="3" borderId="9" xfId="1" applyFont="1" applyFill="1" applyBorder="1"/>
    <xf numFmtId="0" fontId="10" fillId="3" borderId="9" xfId="0" applyFont="1" applyFill="1" applyBorder="1"/>
    <xf numFmtId="44" fontId="11" fillId="3" borderId="9" xfId="0" applyNumberFormat="1" applyFont="1" applyFill="1" applyBorder="1"/>
    <xf numFmtId="44" fontId="12" fillId="0" borderId="9" xfId="1" applyFont="1" applyBorder="1"/>
    <xf numFmtId="44" fontId="12" fillId="0" borderId="9" xfId="0" applyNumberFormat="1" applyFont="1" applyBorder="1"/>
    <xf numFmtId="41" fontId="0" fillId="0" borderId="9" xfId="0" applyNumberFormat="1" applyBorder="1" applyAlignment="1">
      <alignment horizontal="left"/>
    </xf>
    <xf numFmtId="44" fontId="1" fillId="0" borderId="9" xfId="1" applyFont="1" applyBorder="1"/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FDD725"/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B9B68-791C-4FC1-8B29-0F38A27C6AFD}">
  <dimension ref="A1:G52"/>
  <sheetViews>
    <sheetView tabSelected="1" topLeftCell="A39" zoomScale="115" zoomScaleNormal="115" workbookViewId="0">
      <selection activeCell="B42" sqref="B42"/>
    </sheetView>
  </sheetViews>
  <sheetFormatPr baseColWidth="10" defaultRowHeight="15"/>
  <cols>
    <col min="1" max="1" width="44.5546875" bestFit="1" customWidth="1"/>
    <col min="2" max="2" width="17.109375" bestFit="1" customWidth="1"/>
    <col min="3" max="3" width="79.33203125" customWidth="1"/>
    <col min="4" max="4" width="19.33203125" customWidth="1"/>
    <col min="7" max="7" width="15.109375" bestFit="1" customWidth="1"/>
  </cols>
  <sheetData>
    <row r="1" spans="1:7">
      <c r="A1" s="29" t="s">
        <v>57</v>
      </c>
      <c r="B1" s="30"/>
      <c r="C1" s="31"/>
      <c r="D1" s="18"/>
    </row>
    <row r="2" spans="1:7">
      <c r="A2" s="32"/>
      <c r="B2" s="33"/>
      <c r="C2" s="34"/>
      <c r="D2" s="18"/>
    </row>
    <row r="3" spans="1:7">
      <c r="A3" s="32"/>
      <c r="B3" s="33"/>
      <c r="C3" s="34"/>
      <c r="D3" s="18"/>
    </row>
    <row r="4" spans="1:7">
      <c r="A4" s="32"/>
      <c r="B4" s="33"/>
      <c r="C4" s="34"/>
      <c r="D4" s="18"/>
    </row>
    <row r="5" spans="1:7">
      <c r="A5" s="35"/>
      <c r="B5" s="36"/>
      <c r="C5" s="37"/>
      <c r="D5" s="18"/>
    </row>
    <row r="6" spans="1:7" ht="16.2">
      <c r="A6" s="1" t="s">
        <v>0</v>
      </c>
      <c r="B6" s="2"/>
      <c r="C6" s="3" t="s">
        <v>1</v>
      </c>
      <c r="D6" s="23" t="s">
        <v>58</v>
      </c>
    </row>
    <row r="7" spans="1:7">
      <c r="A7" s="4" t="s">
        <v>2</v>
      </c>
      <c r="B7" s="5">
        <v>1350000</v>
      </c>
      <c r="C7" s="4"/>
      <c r="D7" s="4"/>
    </row>
    <row r="8" spans="1:7">
      <c r="A8" s="4" t="s">
        <v>3</v>
      </c>
      <c r="B8" s="5">
        <v>3410000</v>
      </c>
      <c r="C8" s="4" t="s">
        <v>39</v>
      </c>
      <c r="D8" s="25">
        <v>380000</v>
      </c>
    </row>
    <row r="9" spans="1:7">
      <c r="A9" s="4" t="s">
        <v>45</v>
      </c>
      <c r="B9" s="5">
        <v>0</v>
      </c>
      <c r="C9" s="4" t="s">
        <v>52</v>
      </c>
      <c r="D9" s="4"/>
    </row>
    <row r="10" spans="1:7" ht="16.2">
      <c r="A10" s="3" t="s">
        <v>4</v>
      </c>
      <c r="B10" s="19">
        <f>SUM(B7:B9)</f>
        <v>4760000</v>
      </c>
      <c r="C10" s="20"/>
      <c r="D10" s="24">
        <f>B8-3030000</f>
        <v>380000</v>
      </c>
    </row>
    <row r="11" spans="1:7" ht="16.2">
      <c r="A11" s="6" t="s">
        <v>5</v>
      </c>
      <c r="B11" s="5"/>
      <c r="C11" s="4"/>
      <c r="D11" s="4"/>
    </row>
    <row r="12" spans="1:7">
      <c r="A12" s="7" t="s">
        <v>6</v>
      </c>
      <c r="B12" s="5">
        <f>-170*4840</f>
        <v>-822800</v>
      </c>
      <c r="C12" s="15" t="s">
        <v>53</v>
      </c>
      <c r="D12" s="26">
        <v>20300</v>
      </c>
      <c r="E12" s="9"/>
      <c r="F12" s="9"/>
    </row>
    <row r="13" spans="1:7">
      <c r="A13" s="7" t="s">
        <v>7</v>
      </c>
      <c r="B13" s="5">
        <f>-250*600</f>
        <v>-150000</v>
      </c>
      <c r="C13" s="16" t="s">
        <v>54</v>
      </c>
      <c r="D13" s="26">
        <v>25000</v>
      </c>
      <c r="E13" s="9"/>
      <c r="F13" s="9"/>
    </row>
    <row r="14" spans="1:7">
      <c r="A14" s="7" t="s">
        <v>8</v>
      </c>
      <c r="B14" s="5">
        <f>-4205*170</f>
        <v>-714850</v>
      </c>
      <c r="C14" s="15" t="s">
        <v>55</v>
      </c>
      <c r="D14" s="26">
        <v>22350</v>
      </c>
      <c r="E14" s="9"/>
      <c r="F14" s="9"/>
      <c r="G14" s="14"/>
    </row>
    <row r="15" spans="1:7" ht="16.2">
      <c r="A15" s="8" t="s">
        <v>9</v>
      </c>
      <c r="B15" s="19">
        <f>B12+B13+B14</f>
        <v>-1687650</v>
      </c>
      <c r="C15" s="20"/>
      <c r="D15" s="20"/>
    </row>
    <row r="16" spans="1:7" ht="16.2">
      <c r="A16" s="6" t="s">
        <v>10</v>
      </c>
      <c r="B16" s="5"/>
      <c r="C16" s="4"/>
      <c r="D16" s="4"/>
    </row>
    <row r="17" spans="1:7">
      <c r="A17" s="7" t="s">
        <v>11</v>
      </c>
      <c r="B17" s="5">
        <f>-(448012+223833)</f>
        <v>-671845</v>
      </c>
      <c r="C17" s="4" t="s">
        <v>46</v>
      </c>
      <c r="D17" s="25">
        <v>44801.2</v>
      </c>
    </row>
    <row r="18" spans="1:7">
      <c r="A18" s="7" t="s">
        <v>12</v>
      </c>
      <c r="B18" s="5">
        <f>-448012-89602.4</f>
        <v>-537614.4</v>
      </c>
      <c r="C18" s="4" t="s">
        <v>50</v>
      </c>
      <c r="D18" s="25">
        <v>89602.4</v>
      </c>
    </row>
    <row r="19" spans="1:7">
      <c r="A19" s="7" t="s">
        <v>13</v>
      </c>
      <c r="B19" s="5">
        <v>-223833</v>
      </c>
      <c r="C19" s="4" t="s">
        <v>44</v>
      </c>
      <c r="D19" s="4" t="s">
        <v>56</v>
      </c>
    </row>
    <row r="20" spans="1:7">
      <c r="A20" s="7" t="s">
        <v>14</v>
      </c>
      <c r="B20" s="5">
        <f>-448012-89602.4</f>
        <v>-537614.4</v>
      </c>
      <c r="C20" s="27" t="s">
        <v>50</v>
      </c>
      <c r="D20" s="25">
        <v>89602.4</v>
      </c>
      <c r="G20" s="14"/>
    </row>
    <row r="21" spans="1:7" ht="16.2">
      <c r="A21" s="8" t="s">
        <v>15</v>
      </c>
      <c r="B21" s="19">
        <f>SUM(B17:B20)</f>
        <v>-1970906.7999999998</v>
      </c>
      <c r="C21" s="20"/>
      <c r="D21" s="20"/>
      <c r="G21" s="14"/>
    </row>
    <row r="22" spans="1:7" ht="16.2">
      <c r="A22" s="6" t="s">
        <v>16</v>
      </c>
      <c r="B22" s="5"/>
      <c r="C22" s="4"/>
      <c r="D22" s="4"/>
      <c r="G22" s="14"/>
    </row>
    <row r="23" spans="1:7">
      <c r="A23" s="7" t="s">
        <v>6</v>
      </c>
      <c r="B23" s="5">
        <v>-100000</v>
      </c>
      <c r="C23" s="4"/>
      <c r="D23" s="4" t="s">
        <v>56</v>
      </c>
      <c r="G23" s="14"/>
    </row>
    <row r="24" spans="1:7">
      <c r="A24" s="7" t="s">
        <v>7</v>
      </c>
      <c r="B24" s="5">
        <v>-55000</v>
      </c>
      <c r="C24" s="4"/>
      <c r="D24" s="4" t="s">
        <v>56</v>
      </c>
    </row>
    <row r="25" spans="1:7">
      <c r="A25" s="7" t="s">
        <v>8</v>
      </c>
      <c r="B25" s="5">
        <v>-125000</v>
      </c>
      <c r="C25" s="4"/>
      <c r="D25" s="4" t="s">
        <v>56</v>
      </c>
    </row>
    <row r="26" spans="1:7" ht="16.2">
      <c r="A26" s="8" t="s">
        <v>17</v>
      </c>
      <c r="B26" s="2">
        <f>B23+B24+B25</f>
        <v>-280000</v>
      </c>
      <c r="C26" s="20"/>
      <c r="D26" s="20"/>
    </row>
    <row r="27" spans="1:7" ht="16.2">
      <c r="A27" s="6" t="s">
        <v>18</v>
      </c>
      <c r="B27" s="5"/>
      <c r="C27" s="4"/>
      <c r="D27" s="4"/>
    </row>
    <row r="28" spans="1:7">
      <c r="A28" s="7" t="s">
        <v>19</v>
      </c>
      <c r="B28" s="5">
        <v>-100000</v>
      </c>
      <c r="C28" s="4"/>
      <c r="D28" s="4" t="s">
        <v>56</v>
      </c>
    </row>
    <row r="29" spans="1:7" ht="16.2">
      <c r="A29" s="7" t="s">
        <v>20</v>
      </c>
      <c r="B29" s="5">
        <v>-40000</v>
      </c>
      <c r="C29" s="10"/>
      <c r="D29" s="4" t="s">
        <v>56</v>
      </c>
    </row>
    <row r="30" spans="1:7">
      <c r="A30" s="7" t="s">
        <v>21</v>
      </c>
      <c r="B30" s="5">
        <v>-15000</v>
      </c>
      <c r="C30" s="11"/>
      <c r="D30" s="4" t="s">
        <v>56</v>
      </c>
    </row>
    <row r="31" spans="1:7">
      <c r="A31" s="7" t="s">
        <v>22</v>
      </c>
      <c r="B31" s="5">
        <v>-50000</v>
      </c>
      <c r="C31" s="10"/>
      <c r="D31" s="4" t="s">
        <v>56</v>
      </c>
    </row>
    <row r="32" spans="1:7">
      <c r="A32" s="7" t="s">
        <v>23</v>
      </c>
      <c r="B32" s="5">
        <v>-80000</v>
      </c>
      <c r="C32" s="4"/>
      <c r="D32" s="4" t="s">
        <v>56</v>
      </c>
    </row>
    <row r="33" spans="1:4">
      <c r="A33" s="7" t="s">
        <v>24</v>
      </c>
      <c r="B33" s="5">
        <v>-15000</v>
      </c>
      <c r="C33" s="10"/>
      <c r="D33" s="4" t="s">
        <v>56</v>
      </c>
    </row>
    <row r="34" spans="1:4">
      <c r="A34" s="7" t="s">
        <v>25</v>
      </c>
      <c r="B34" s="5">
        <v>-30000</v>
      </c>
      <c r="C34" s="12"/>
      <c r="D34" s="25">
        <v>10000</v>
      </c>
    </row>
    <row r="35" spans="1:4">
      <c r="A35" s="7" t="s">
        <v>26</v>
      </c>
      <c r="B35" s="5">
        <v>-25000</v>
      </c>
      <c r="C35" s="11"/>
      <c r="D35" s="4" t="s">
        <v>56</v>
      </c>
    </row>
    <row r="36" spans="1:4">
      <c r="A36" s="7" t="s">
        <v>27</v>
      </c>
      <c r="B36" s="5">
        <v>-100000</v>
      </c>
      <c r="C36" s="11" t="s">
        <v>60</v>
      </c>
      <c r="D36" s="25">
        <v>12500</v>
      </c>
    </row>
    <row r="37" spans="1:4" ht="16.2">
      <c r="A37" s="8" t="s">
        <v>28</v>
      </c>
      <c r="B37" s="19">
        <f>SUM(B28:B36)</f>
        <v>-455000</v>
      </c>
      <c r="C37" s="20"/>
      <c r="D37" s="20"/>
    </row>
    <row r="38" spans="1:4" ht="16.2">
      <c r="A38" s="6" t="s">
        <v>29</v>
      </c>
      <c r="B38" s="5"/>
      <c r="C38" s="4"/>
      <c r="D38" s="4"/>
    </row>
    <row r="39" spans="1:4" ht="16.2">
      <c r="A39" s="7" t="s">
        <v>30</v>
      </c>
      <c r="B39" s="5">
        <v>-100000</v>
      </c>
      <c r="C39" s="13" t="s">
        <v>40</v>
      </c>
      <c r="D39" s="25">
        <v>5000</v>
      </c>
    </row>
    <row r="40" spans="1:4">
      <c r="A40" s="7" t="s">
        <v>31</v>
      </c>
      <c r="B40" s="5">
        <v>-100000</v>
      </c>
      <c r="C40" s="4" t="s">
        <v>32</v>
      </c>
      <c r="D40" s="4" t="s">
        <v>56</v>
      </c>
    </row>
    <row r="41" spans="1:4">
      <c r="A41" s="7" t="s">
        <v>43</v>
      </c>
      <c r="B41" s="5">
        <v>-175000</v>
      </c>
      <c r="C41" s="4" t="s">
        <v>33</v>
      </c>
      <c r="D41" s="4" t="s">
        <v>56</v>
      </c>
    </row>
    <row r="42" spans="1:4">
      <c r="A42" s="7" t="s">
        <v>41</v>
      </c>
      <c r="B42" s="5">
        <v>-100000</v>
      </c>
      <c r="C42" s="4" t="s">
        <v>34</v>
      </c>
      <c r="D42" s="28" t="s">
        <v>59</v>
      </c>
    </row>
    <row r="43" spans="1:4">
      <c r="A43" s="7" t="s">
        <v>42</v>
      </c>
      <c r="B43" s="5">
        <v>-40000</v>
      </c>
      <c r="C43" s="4" t="s">
        <v>35</v>
      </c>
      <c r="D43" s="5" t="s">
        <v>56</v>
      </c>
    </row>
    <row r="44" spans="1:4" ht="16.2">
      <c r="A44" s="8" t="s">
        <v>36</v>
      </c>
      <c r="B44" s="19">
        <f>SUM(B39:B43)</f>
        <v>-515000</v>
      </c>
      <c r="C44" s="21"/>
      <c r="D44" s="20"/>
    </row>
    <row r="45" spans="1:4">
      <c r="A45" s="7"/>
      <c r="B45" s="17"/>
      <c r="C45" s="4"/>
      <c r="D45" s="4"/>
    </row>
    <row r="46" spans="1:4" ht="16.2">
      <c r="A46" s="8" t="s">
        <v>37</v>
      </c>
      <c r="B46" s="19">
        <f>+B21+B26+B37+B44+B15</f>
        <v>-4908556.8</v>
      </c>
      <c r="C46" s="20"/>
      <c r="D46" s="20"/>
    </row>
    <row r="47" spans="1:4">
      <c r="A47" s="4"/>
      <c r="B47" s="5"/>
      <c r="C47" s="4"/>
      <c r="D47" s="4"/>
    </row>
    <row r="48" spans="1:4" ht="16.2">
      <c r="A48" s="1" t="s">
        <v>38</v>
      </c>
      <c r="B48" s="22">
        <f>B10+B46</f>
        <v>-148556.79999999981</v>
      </c>
      <c r="C48" s="20"/>
      <c r="D48" s="20"/>
    </row>
    <row r="49" spans="1:4">
      <c r="A49" s="4" t="s">
        <v>47</v>
      </c>
      <c r="B49" s="5">
        <v>840000</v>
      </c>
      <c r="C49" s="4" t="s">
        <v>48</v>
      </c>
      <c r="D49" s="4"/>
    </row>
    <row r="50" spans="1:4" ht="16.2">
      <c r="A50" s="1" t="s">
        <v>49</v>
      </c>
      <c r="B50" s="22">
        <f>B49+B48</f>
        <v>691443.20000000019</v>
      </c>
      <c r="C50" s="20"/>
      <c r="D50" s="20"/>
    </row>
    <row r="51" spans="1:4" ht="16.2">
      <c r="A51" s="1"/>
      <c r="B51" s="22"/>
      <c r="C51" s="20"/>
      <c r="D51" s="20"/>
    </row>
    <row r="52" spans="1:4" ht="16.2">
      <c r="A52" s="1" t="s">
        <v>51</v>
      </c>
      <c r="B52" s="22">
        <f>D12+D13+D14+D17+D18+D20+D34+D36+D39</f>
        <v>319156</v>
      </c>
      <c r="C52" s="20"/>
      <c r="D52" s="20"/>
    </row>
  </sheetData>
  <mergeCells count="1">
    <mergeCell ref="A1:C5"/>
  </mergeCells>
  <phoneticPr fontId="9" type="noConversion"/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fed13d9f-21df-485d-909a-231f3c6d16f0}" enabled="0" method="" siteId="{fed13d9f-21df-485d-909a-231f3c6d16f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>Nord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Leder Sonord</dc:creator>
  <cp:lastModifiedBy>Glenn Asbjørn Ovedal</cp:lastModifiedBy>
  <cp:lastPrinted>2025-03-11T10:58:10Z</cp:lastPrinted>
  <dcterms:created xsi:type="dcterms:W3CDTF">2025-03-10T13:12:50Z</dcterms:created>
  <dcterms:modified xsi:type="dcterms:W3CDTF">2026-03-13T14:55:46Z</dcterms:modified>
</cp:coreProperties>
</file>